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53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3" i="1" l="1"/>
  <c r="G74" i="1"/>
  <c r="G72" i="1"/>
  <c r="G68" i="1"/>
  <c r="G69" i="1"/>
  <c r="G67" i="1"/>
  <c r="G64" i="1"/>
  <c r="G48" i="1"/>
  <c r="G38" i="1"/>
  <c r="G57" i="1" l="1"/>
  <c r="F57" i="1" s="1"/>
  <c r="G75" i="1" l="1"/>
  <c r="F75" i="1" s="1"/>
  <c r="G70" i="1"/>
  <c r="G51" i="1"/>
  <c r="G41" i="1"/>
  <c r="G65" i="1" l="1"/>
  <c r="F65" i="1" s="1"/>
  <c r="F51" i="1"/>
  <c r="G49" i="1"/>
  <c r="F49" i="1" s="1"/>
  <c r="F41" i="1"/>
  <c r="G15" i="1"/>
  <c r="F15" i="1" s="1"/>
  <c r="G32" i="1"/>
  <c r="G29" i="1" s="1"/>
  <c r="G9" i="1"/>
  <c r="F9" i="1" s="1"/>
  <c r="F8" i="1" l="1"/>
  <c r="F29" i="1"/>
  <c r="G8" i="1"/>
  <c r="G39" i="1" s="1"/>
  <c r="F39" i="1" s="1"/>
  <c r="E76" i="1" l="1"/>
</calcChain>
</file>

<file path=xl/sharedStrings.xml><?xml version="1.0" encoding="utf-8"?>
<sst xmlns="http://schemas.openxmlformats.org/spreadsheetml/2006/main" count="254" uniqueCount="138">
  <si>
    <t>РЕЗУЛЬТАТЫ</t>
  </si>
  <si>
    <t>независимой оценки качества оказания услуг</t>
  </si>
  <si>
    <t>№№ п\п</t>
  </si>
  <si>
    <t>Показатели</t>
  </si>
  <si>
    <t>Максимальная значимость в бал-лах</t>
  </si>
  <si>
    <t>Способ оценки</t>
  </si>
  <si>
    <t>Факт оценки в баллах</t>
  </si>
  <si>
    <t>Приме-чание</t>
  </si>
  <si>
    <t>1.</t>
  </si>
  <si>
    <t>Открытость и доступность информации об организации</t>
  </si>
  <si>
    <t>1.1.</t>
  </si>
  <si>
    <t>Соответствие информации о деятельности организации, размещенной на общедоступных информационных ресурсах, перечню информации и требованиям к ней, установленным нормативными правовыми актами</t>
  </si>
  <si>
    <t>Анализ сайта, посещение организации</t>
  </si>
  <si>
    <t>1.1.1.</t>
  </si>
  <si>
    <t>на информационных стендах в помещении организации</t>
  </si>
  <si>
    <t>Посещение организации, наблюдение, опрос</t>
  </si>
  <si>
    <r>
      <t>а)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1"/>
        <color theme="1"/>
        <rFont val="Times New Roman"/>
        <family val="1"/>
        <charset val="204"/>
      </rPr>
      <t>Доступность и актуальность афиш, анонсов.</t>
    </r>
  </si>
  <si>
    <t>— // —</t>
  </si>
  <si>
    <r>
      <t>б)</t>
    </r>
    <r>
      <rPr>
        <sz val="7"/>
        <color theme="1"/>
        <rFont val="Times New Roman"/>
        <family val="1"/>
        <charset val="204"/>
      </rPr>
      <t xml:space="preserve">    </t>
    </r>
    <r>
      <rPr>
        <sz val="11"/>
        <color theme="1"/>
        <rFont val="Times New Roman"/>
        <family val="1"/>
        <charset val="204"/>
      </rPr>
      <t>Наличие указателей мест общего пользования.</t>
    </r>
  </si>
  <si>
    <r>
      <t>г)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1"/>
        <color theme="1"/>
        <rFont val="Times New Roman"/>
        <family val="1"/>
        <charset val="204"/>
      </rPr>
      <t>Информация о графике приёма администрацией пользователей услуг.</t>
    </r>
  </si>
  <si>
    <r>
      <t>д)</t>
    </r>
    <r>
      <rPr>
        <sz val="7"/>
        <color theme="1"/>
        <rFont val="Times New Roman"/>
        <family val="1"/>
        <charset val="204"/>
      </rPr>
      <t xml:space="preserve">    </t>
    </r>
    <r>
      <rPr>
        <sz val="11"/>
        <color theme="1"/>
        <rFont val="Times New Roman"/>
        <family val="1"/>
        <charset val="204"/>
      </rPr>
      <t>Информация для посетителей о новых мероприятий.</t>
    </r>
  </si>
  <si>
    <t>1.1.2.</t>
  </si>
  <si>
    <t>на официальном сайте организации в информационно-телекоммуникационной сети "Интернет"</t>
  </si>
  <si>
    <t>наличие на сайте организации</t>
  </si>
  <si>
    <t>Анализ сайта</t>
  </si>
  <si>
    <r>
      <t>б)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Место нахождения, почтовый адрес, схема проезда.</t>
    </r>
  </si>
  <si>
    <r>
      <t>ж)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Сведения о видах предоставляемых услуг.</t>
    </r>
  </si>
  <si>
    <r>
      <t>з)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Копии нормативных актов, устанавливающих цены (тарифы) на услуги, либо порядок их установления, перечень оказываемых платных услуг, цены (тарифы) на услуги.</t>
    </r>
  </si>
  <si>
    <r>
      <t>л)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Копия лицензии на осуществление деятельности.</t>
    </r>
  </si>
  <si>
    <r>
      <t>м)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Информация о планируемых мероприятиях.</t>
    </r>
  </si>
  <si>
    <r>
      <t>н)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Информация о выполнении государственного задания, отчёт о результатах деятельности.</t>
    </r>
  </si>
  <si>
    <t>1.2.</t>
  </si>
  <si>
    <t>Обеспечение на официальном сайте организации наличия и функционирования дистанционных способов обратной связи и взаимодействия с получателями услуг:</t>
  </si>
  <si>
    <t>1.2.1.</t>
  </si>
  <si>
    <t>телефона,</t>
  </si>
  <si>
    <t>1.2.2.</t>
  </si>
  <si>
    <t>электронной почты,</t>
  </si>
  <si>
    <t>1.2.3.</t>
  </si>
  <si>
    <t>электронных сервисов</t>
  </si>
  <si>
    <r>
      <t>а)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форма для подачи электронного обращения/жалобы/предложения;</t>
    </r>
  </si>
  <si>
    <r>
      <t>б)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раздел "Часто задаваемые вопросы";</t>
    </r>
  </si>
  <si>
    <r>
      <t>в)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получение консультации по оказываемым услугам и пр.);</t>
    </r>
  </si>
  <si>
    <r>
      <t>г)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другое</t>
    </r>
  </si>
  <si>
    <t>1.2.4.</t>
  </si>
  <si>
    <t>обеспечение технической возможности выражения получателем услуг мнения о качестве оказания услуг (наличие анкеты для опроса граждан или гиперссылки на нее)</t>
  </si>
  <si>
    <t>1.3.</t>
  </si>
  <si>
    <t>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в информационно-телекоммуникационной сети "Интернет" (в % от общего числа опрошенных получателей услуг)</t>
  </si>
  <si>
    <t>Итого по критерию 1</t>
  </si>
  <si>
    <t>2.</t>
  </si>
  <si>
    <t>Комфортность условий предоставления услуг</t>
  </si>
  <si>
    <t>2.1.</t>
  </si>
  <si>
    <t>Обеспечение в организации комфортных условий для предоставления услуг:</t>
  </si>
  <si>
    <t>Кроме театрально-зрелищных и концертных организаций</t>
  </si>
  <si>
    <t>Посещение организации, опрос посетителей</t>
  </si>
  <si>
    <t>2.1.1.</t>
  </si>
  <si>
    <t>- наличие комфортной зоны отдыха (ожидания);</t>
  </si>
  <si>
    <t>8</t>
  </si>
  <si>
    <t>2.1.2.</t>
  </si>
  <si>
    <t>- наличие и понятность навигации внутри организации;</t>
  </si>
  <si>
    <t>2.1.3.</t>
  </si>
  <si>
    <t>- доступность питьевой воды;</t>
  </si>
  <si>
    <t>2.1.4.</t>
  </si>
  <si>
    <t>- наличие и доступность санитарно-гигиенических помещений (чистота помещений, наличие мыла, воды, туалетной бумаги и пр.);</t>
  </si>
  <si>
    <t>9</t>
  </si>
  <si>
    <t>2.1.5.</t>
  </si>
  <si>
    <t>- санитарное состояние помещений организаций;</t>
  </si>
  <si>
    <t>2.1.6.</t>
  </si>
  <si>
    <t>- возможность бронирования услуги/доступность записи на получение услуги (по телефону, с использованием сети "Интернет" на официальном сайте организации, при личном посещении и пр.)</t>
  </si>
  <si>
    <t>2.2.</t>
  </si>
  <si>
    <t>Доля получателей услуг, удовлетворенных комфортностью условий предоставления услуг (в % от общего числа опрошенных получателей услуг)</t>
  </si>
  <si>
    <t>Анализ анкет, опрос посетителей</t>
  </si>
  <si>
    <t>Итого по критерию 2</t>
  </si>
  <si>
    <t>Доступность услуг для инвалидов</t>
  </si>
  <si>
    <t>3.1.</t>
  </si>
  <si>
    <t>Оборудование территории, прилегающей к организации, и ее помещений с учетом доступности для инвалидов:</t>
  </si>
  <si>
    <t>3.1.1.</t>
  </si>
  <si>
    <t>- оборудование входных групп пандусами/подъемными платформами;</t>
  </si>
  <si>
    <t>6</t>
  </si>
  <si>
    <t>3.1.2.</t>
  </si>
  <si>
    <t>- наличие выделенных стоянок для автотранспортных средств инвалидов;</t>
  </si>
  <si>
    <t>3.1.3.</t>
  </si>
  <si>
    <t>- наличие адаптированных лифтов, поручней, расширенных дверных проемов;</t>
  </si>
  <si>
    <t>— // — // ——</t>
  </si>
  <si>
    <t>3.1.4.</t>
  </si>
  <si>
    <t>- наличие сменных кресел-колясок;</t>
  </si>
  <si>
    <t>3.1.5.</t>
  </si>
  <si>
    <t>- наличие специально оборудованных санитарно-гигиенических помещений в организации</t>
  </si>
  <si>
    <t>Обеспечение в организации условий доступности, позволяющих инвалидам получать услуги наравне с другими, включая:</t>
  </si>
  <si>
    <t>3.2.1.</t>
  </si>
  <si>
    <t>- дублирование для инвалидов по слуху и зрению звуковой и зрительной информации;</t>
  </si>
  <si>
    <t>7</t>
  </si>
  <si>
    <t>3.2.2.</t>
  </si>
  <si>
    <t>- дублирование надписей, знаков и иной текстовой и графической информации знаками, выполненными рельефно-точечным шрифтом Брайля;</t>
  </si>
  <si>
    <t>3.2.3.</t>
  </si>
  <si>
    <t>- возможность предоставления инвалидам по слуху (слуху и зрению) услуг сурдопереводчика (тифлосурдопереводчика);</t>
  </si>
  <si>
    <t>3.2.4.</t>
  </si>
  <si>
    <t>- наличие альтернативной версии официального сайта организации в сети "Интернет" для инвалидов по зрению;</t>
  </si>
  <si>
    <t>3.2.5.</t>
  </si>
  <si>
    <t>- помощь, оказываемая работниками организации, прошедшими необходимое обучение (инструктирование) (возможность сопровождения работниками организации);</t>
  </si>
  <si>
    <t>3.2.6.</t>
  </si>
  <si>
    <t>- наличие возможности предоставления услуги в дистанционном режиме или на дому</t>
  </si>
  <si>
    <t>3.3.</t>
  </si>
  <si>
    <t>Доля получателей услуг, удовлетворенных доступностью услуг для инвалидов (в % от общего числа опрошенных получателей услуг - инвалидов)</t>
  </si>
  <si>
    <t>Анкетирование, опрос</t>
  </si>
  <si>
    <t>Итого по критерию 3</t>
  </si>
  <si>
    <t>Доброжелательность, вежливость работников организации</t>
  </si>
  <si>
    <t>4.1.</t>
  </si>
  <si>
    <t>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(работники справочной, кассиры и прочее) при непосредственном обращении в организацию (в % от общего числа опрошенных получателей услуг)</t>
  </si>
  <si>
    <t>4.2.</t>
  </si>
  <si>
    <t>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 (в % от общего числа опрошенных получателей услуг)</t>
  </si>
  <si>
    <t>4.3.</t>
  </si>
  <si>
    <t>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 (подачи электронного обращения/жалоб/предложений, записи на получение услуги, получение консультации по оказываемым услугам и пр.)) (в % от общего числа опрошенных получателей услуг)</t>
  </si>
  <si>
    <t>Итого по критерию 4</t>
  </si>
  <si>
    <t>Удовлетворенность условиями оказания услуг</t>
  </si>
  <si>
    <t>5.1.</t>
  </si>
  <si>
    <t>Доля получателей услуг, которые готовы рекомендовать организацию родственникам и знакомым (могли бы ее рекомендовать, если бы была возможность выбора организации) (в % от общего числа опрошенных получателей услуг)</t>
  </si>
  <si>
    <t>5.2.</t>
  </si>
  <si>
    <t>Доля получателей услуг, удовлетворенных графиком работы организации (в % от общего числа опрошенных получателей услуг)</t>
  </si>
  <si>
    <t>5.3.</t>
  </si>
  <si>
    <t>Доля получателей услуг, удовлетворенных в целом условиями оказания услуг в организации (в % от общего числа опрошенных получателей услуг)</t>
  </si>
  <si>
    <t>Итого по критерию 5</t>
  </si>
  <si>
    <t>ВСЕГО по организации:</t>
  </si>
  <si>
    <t>3.2.</t>
  </si>
  <si>
    <t>Анализ сайта, опрос</t>
  </si>
  <si>
    <t xml:space="preserve">все организации </t>
  </si>
  <si>
    <t>все организации</t>
  </si>
  <si>
    <r>
      <t>в)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1"/>
        <color theme="1"/>
        <rFont val="Times New Roman"/>
        <family val="1"/>
        <charset val="204"/>
      </rPr>
      <t>Информация об истории организации.</t>
    </r>
  </si>
  <si>
    <r>
      <t>а)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Полное и сокращённое наименование организации.</t>
    </r>
  </si>
  <si>
    <r>
      <t>в)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Дата создания организации, сведения об учредителе.</t>
    </r>
  </si>
  <si>
    <r>
      <t>г)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Учредительные документы (копии устава, свидетельства о регистрации, решения учредителя о создании и о назначении руководителя организации, положения о филиалах и представительствах).</t>
    </r>
  </si>
  <si>
    <r>
      <t>д)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Структура организации, режим, график работы, контактные телефоны, адрес электронной почты).</t>
    </r>
  </si>
  <si>
    <r>
      <t>е)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Фамилия, имя, отчество, должности руководящего состава организации, его структурных подразделений и филиалов.</t>
    </r>
  </si>
  <si>
    <r>
      <t>и)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Копии плана финансово-хозяйственной деятельности организации, утверждённого в установленном законодательством РФ порядка или бюджетной сметы (информации об объёме предоставляемых услуг).</t>
    </r>
  </si>
  <si>
    <r>
      <t>к)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Информация об материально-техническом обеспечении предоставляемых услуг организацией.</t>
    </r>
  </si>
  <si>
    <t>(полное наименование организации)</t>
  </si>
  <si>
    <t>Группы организации</t>
  </si>
  <si>
    <t>Факт оценки в процентах</t>
  </si>
  <si>
    <t>МУК «ЦБС города Саратова»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</si>
</sst>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16" fontId="2" fillId="0" borderId="3" xfId="0" applyNumberFormat="1" applyFont="1" applyBorder="1" applyAlignment="1">
      <alignment vertical="center" wrapText="1"/>
    </xf>
    <xf numFmtId="0" fontId="0" fillId="0" borderId="0" xfId="0" applyAlignment="1">
      <alignment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vertical="center" wrapText="1" shrinkToFit="1"/>
    </xf>
    <xf numFmtId="0" fontId="1" fillId="0" borderId="4" xfId="0" applyFont="1" applyBorder="1" applyAlignment="1">
      <alignment vertical="center" wrapText="1" shrinkToFit="1"/>
    </xf>
    <xf numFmtId="0" fontId="5" fillId="0" borderId="4" xfId="0" applyFont="1" applyBorder="1" applyAlignment="1">
      <alignment vertical="center" wrapText="1" shrinkToFit="1"/>
    </xf>
    <xf numFmtId="0" fontId="2" fillId="0" borderId="4" xfId="0" applyFont="1" applyBorder="1" applyAlignment="1">
      <alignment vertical="center" wrapText="1" shrinkToFit="1"/>
    </xf>
    <xf numFmtId="0" fontId="2" fillId="0" borderId="4" xfId="0" applyFont="1" applyBorder="1" applyAlignment="1">
      <alignment horizontal="justify" vertical="center" wrapText="1" shrinkToFit="1"/>
    </xf>
    <xf numFmtId="0" fontId="1" fillId="0" borderId="4" xfId="0" applyFont="1" applyBorder="1" applyAlignment="1">
      <alignment horizontal="justify" vertical="center" wrapText="1" shrinkToFit="1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center" vertical="center" wrapText="1" shrinkToFit="1"/>
      <protection locked="0"/>
    </xf>
    <xf numFmtId="0" fontId="4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7"/>
  <sheetViews>
    <sheetView tabSelected="1" topLeftCell="A76" zoomScale="80" zoomScaleNormal="80" workbookViewId="0">
      <selection activeCell="G44" sqref="G44"/>
    </sheetView>
  </sheetViews>
  <sheetFormatPr defaultRowHeight="15" x14ac:dyDescent="0.25"/>
  <cols>
    <col min="2" max="2" width="40.7109375" style="17" customWidth="1"/>
    <col min="6" max="6" width="9.140625" style="29"/>
  </cols>
  <sheetData>
    <row r="1" spans="1:8" ht="18.75" x14ac:dyDescent="0.25">
      <c r="A1" s="30" t="s">
        <v>0</v>
      </c>
      <c r="B1" s="30"/>
      <c r="C1" s="30"/>
      <c r="D1" s="30"/>
      <c r="E1" s="30"/>
      <c r="F1" s="30"/>
      <c r="G1" s="30"/>
      <c r="H1" s="30"/>
    </row>
    <row r="2" spans="1:8" ht="18.75" x14ac:dyDescent="0.25">
      <c r="A2" s="30" t="s">
        <v>1</v>
      </c>
      <c r="B2" s="30"/>
      <c r="C2" s="30"/>
      <c r="D2" s="30"/>
      <c r="E2" s="30"/>
      <c r="F2" s="30"/>
      <c r="G2" s="30"/>
      <c r="H2" s="30"/>
    </row>
    <row r="3" spans="1:8" ht="53.25" customHeight="1" x14ac:dyDescent="0.25">
      <c r="A3" s="31" t="s">
        <v>137</v>
      </c>
      <c r="B3" s="31"/>
      <c r="C3" s="31"/>
      <c r="D3" s="31"/>
      <c r="E3" s="31"/>
      <c r="F3" s="31"/>
      <c r="G3" s="31"/>
      <c r="H3" s="31"/>
    </row>
    <row r="4" spans="1:8" x14ac:dyDescent="0.25">
      <c r="A4" s="32" t="s">
        <v>134</v>
      </c>
      <c r="B4" s="32"/>
      <c r="C4" s="32"/>
      <c r="D4" s="32"/>
      <c r="E4" s="32"/>
      <c r="F4" s="32"/>
      <c r="G4" s="32"/>
      <c r="H4" s="32"/>
    </row>
    <row r="5" spans="1:8" ht="16.5" thickBot="1" x14ac:dyDescent="0.3">
      <c r="A5" s="2"/>
    </row>
    <row r="6" spans="1:8" ht="72" thickBot="1" x14ac:dyDescent="0.3">
      <c r="A6" s="3" t="s">
        <v>2</v>
      </c>
      <c r="B6" s="18" t="s">
        <v>3</v>
      </c>
      <c r="C6" s="4" t="s">
        <v>4</v>
      </c>
      <c r="D6" s="4" t="s">
        <v>135</v>
      </c>
      <c r="E6" s="4" t="s">
        <v>5</v>
      </c>
      <c r="F6" s="4" t="s">
        <v>136</v>
      </c>
      <c r="G6" s="4" t="s">
        <v>6</v>
      </c>
      <c r="H6" s="4" t="s">
        <v>7</v>
      </c>
    </row>
    <row r="7" spans="1:8" ht="31.5" customHeight="1" thickBot="1" x14ac:dyDescent="0.3">
      <c r="A7" s="5" t="s">
        <v>8</v>
      </c>
      <c r="B7" s="33" t="s">
        <v>9</v>
      </c>
      <c r="C7" s="34"/>
      <c r="D7" s="34"/>
      <c r="E7" s="34"/>
      <c r="F7" s="34"/>
      <c r="G7" s="34"/>
      <c r="H7" s="35"/>
    </row>
    <row r="8" spans="1:8" ht="100.5" thickBot="1" x14ac:dyDescent="0.3">
      <c r="A8" s="6" t="s">
        <v>10</v>
      </c>
      <c r="B8" s="19" t="s">
        <v>11</v>
      </c>
      <c r="C8" s="13">
        <v>30</v>
      </c>
      <c r="D8" s="7" t="s">
        <v>124</v>
      </c>
      <c r="E8" s="7" t="s">
        <v>12</v>
      </c>
      <c r="F8" s="15">
        <f>SUM(F9,F15)/2</f>
        <v>87.5</v>
      </c>
      <c r="G8" s="15">
        <f>SUM(G9,G15)</f>
        <v>25</v>
      </c>
      <c r="H8" s="8"/>
    </row>
    <row r="9" spans="1:8" ht="105.75" thickBot="1" x14ac:dyDescent="0.3">
      <c r="A9" s="9" t="s">
        <v>13</v>
      </c>
      <c r="B9" s="20" t="s">
        <v>14</v>
      </c>
      <c r="C9" s="7">
        <v>10</v>
      </c>
      <c r="D9" s="7" t="s">
        <v>125</v>
      </c>
      <c r="E9" s="7" t="s">
        <v>15</v>
      </c>
      <c r="F9" s="8">
        <f>G9*100/C9</f>
        <v>100</v>
      </c>
      <c r="G9" s="8">
        <f>SUM(G10:G14)</f>
        <v>10</v>
      </c>
      <c r="H9" s="8"/>
    </row>
    <row r="10" spans="1:8" ht="30.75" thickBot="1" x14ac:dyDescent="0.3">
      <c r="A10" s="9"/>
      <c r="B10" s="21" t="s">
        <v>16</v>
      </c>
      <c r="C10" s="7">
        <v>2</v>
      </c>
      <c r="D10" s="7" t="s">
        <v>17</v>
      </c>
      <c r="E10" s="7" t="s">
        <v>17</v>
      </c>
      <c r="F10" s="7"/>
      <c r="G10" s="25">
        <v>2</v>
      </c>
      <c r="H10" s="8"/>
    </row>
    <row r="11" spans="1:8" ht="30.75" thickBot="1" x14ac:dyDescent="0.3">
      <c r="A11" s="9"/>
      <c r="B11" s="21" t="s">
        <v>18</v>
      </c>
      <c r="C11" s="7">
        <v>2</v>
      </c>
      <c r="D11" s="7" t="s">
        <v>17</v>
      </c>
      <c r="E11" s="7" t="s">
        <v>17</v>
      </c>
      <c r="F11" s="7"/>
      <c r="G11" s="25">
        <v>2</v>
      </c>
      <c r="H11" s="8"/>
    </row>
    <row r="12" spans="1:8" ht="16.5" thickBot="1" x14ac:dyDescent="0.3">
      <c r="A12" s="9"/>
      <c r="B12" s="21" t="s">
        <v>126</v>
      </c>
      <c r="C12" s="7">
        <v>2</v>
      </c>
      <c r="D12" s="7" t="s">
        <v>17</v>
      </c>
      <c r="E12" s="7" t="s">
        <v>17</v>
      </c>
      <c r="F12" s="7"/>
      <c r="G12" s="25">
        <v>2</v>
      </c>
      <c r="H12" s="8"/>
    </row>
    <row r="13" spans="1:8" ht="30.75" thickBot="1" x14ac:dyDescent="0.3">
      <c r="A13" s="9"/>
      <c r="B13" s="21" t="s">
        <v>19</v>
      </c>
      <c r="C13" s="7">
        <v>2</v>
      </c>
      <c r="D13" s="7" t="s">
        <v>17</v>
      </c>
      <c r="E13" s="7" t="s">
        <v>17</v>
      </c>
      <c r="F13" s="7"/>
      <c r="G13" s="25">
        <v>2</v>
      </c>
      <c r="H13" s="8"/>
    </row>
    <row r="14" spans="1:8" ht="30.75" thickBot="1" x14ac:dyDescent="0.3">
      <c r="A14" s="9"/>
      <c r="B14" s="21" t="s">
        <v>20</v>
      </c>
      <c r="C14" s="7">
        <v>2</v>
      </c>
      <c r="D14" s="7" t="s">
        <v>17</v>
      </c>
      <c r="E14" s="7" t="s">
        <v>17</v>
      </c>
      <c r="F14" s="7"/>
      <c r="G14" s="25">
        <v>2</v>
      </c>
      <c r="H14" s="8"/>
    </row>
    <row r="15" spans="1:8" ht="63.75" thickBot="1" x14ac:dyDescent="0.3">
      <c r="A15" s="9" t="s">
        <v>21</v>
      </c>
      <c r="B15" s="20" t="s">
        <v>22</v>
      </c>
      <c r="C15" s="7">
        <v>20</v>
      </c>
      <c r="D15" s="7" t="s">
        <v>125</v>
      </c>
      <c r="E15" s="7" t="s">
        <v>23</v>
      </c>
      <c r="F15" s="7">
        <f>G15*100/C15</f>
        <v>75</v>
      </c>
      <c r="G15" s="8">
        <f>SUM(G16:G28)</f>
        <v>15</v>
      </c>
      <c r="H15" s="8"/>
    </row>
    <row r="16" spans="1:8" ht="32.25" thickBot="1" x14ac:dyDescent="0.3">
      <c r="A16" s="9"/>
      <c r="B16" s="20" t="s">
        <v>127</v>
      </c>
      <c r="C16" s="7">
        <v>1</v>
      </c>
      <c r="D16" s="7" t="s">
        <v>17</v>
      </c>
      <c r="E16" s="7" t="s">
        <v>24</v>
      </c>
      <c r="F16" s="7"/>
      <c r="G16" s="25">
        <v>1</v>
      </c>
      <c r="H16" s="8"/>
    </row>
    <row r="17" spans="1:8" ht="32.25" thickBot="1" x14ac:dyDescent="0.3">
      <c r="A17" s="9"/>
      <c r="B17" s="20" t="s">
        <v>25</v>
      </c>
      <c r="C17" s="7">
        <v>1</v>
      </c>
      <c r="D17" s="7" t="s">
        <v>17</v>
      </c>
      <c r="E17" s="7" t="s">
        <v>24</v>
      </c>
      <c r="F17" s="7"/>
      <c r="G17" s="25">
        <v>1</v>
      </c>
      <c r="H17" s="8"/>
    </row>
    <row r="18" spans="1:8" ht="32.25" thickBot="1" x14ac:dyDescent="0.3">
      <c r="A18" s="9"/>
      <c r="B18" s="20" t="s">
        <v>128</v>
      </c>
      <c r="C18" s="7">
        <v>2</v>
      </c>
      <c r="D18" s="7" t="s">
        <v>17</v>
      </c>
      <c r="E18" s="7" t="s">
        <v>24</v>
      </c>
      <c r="F18" s="7"/>
      <c r="G18" s="25">
        <v>2</v>
      </c>
      <c r="H18" s="8"/>
    </row>
    <row r="19" spans="1:8" ht="95.25" thickBot="1" x14ac:dyDescent="0.3">
      <c r="A19" s="9"/>
      <c r="B19" s="20" t="s">
        <v>129</v>
      </c>
      <c r="C19" s="7">
        <v>3</v>
      </c>
      <c r="D19" s="7" t="s">
        <v>17</v>
      </c>
      <c r="E19" s="7" t="s">
        <v>24</v>
      </c>
      <c r="F19" s="7"/>
      <c r="G19" s="25">
        <v>3</v>
      </c>
      <c r="H19" s="8"/>
    </row>
    <row r="20" spans="1:8" ht="48" thickBot="1" x14ac:dyDescent="0.3">
      <c r="A20" s="9"/>
      <c r="B20" s="20" t="s">
        <v>130</v>
      </c>
      <c r="C20" s="7">
        <v>2</v>
      </c>
      <c r="D20" s="7" t="s">
        <v>17</v>
      </c>
      <c r="E20" s="7" t="s">
        <v>24</v>
      </c>
      <c r="F20" s="7"/>
      <c r="G20" s="25">
        <v>2</v>
      </c>
      <c r="H20" s="8"/>
    </row>
    <row r="21" spans="1:8" ht="63.75" thickBot="1" x14ac:dyDescent="0.3">
      <c r="A21" s="9"/>
      <c r="B21" s="20" t="s">
        <v>131</v>
      </c>
      <c r="C21" s="7">
        <v>1</v>
      </c>
      <c r="D21" s="7" t="s">
        <v>17</v>
      </c>
      <c r="E21" s="7" t="s">
        <v>24</v>
      </c>
      <c r="F21" s="7"/>
      <c r="G21" s="25">
        <v>1</v>
      </c>
      <c r="H21" s="8"/>
    </row>
    <row r="22" spans="1:8" ht="32.25" thickBot="1" x14ac:dyDescent="0.3">
      <c r="A22" s="9"/>
      <c r="B22" s="20" t="s">
        <v>26</v>
      </c>
      <c r="C22" s="7">
        <v>2</v>
      </c>
      <c r="D22" s="7" t="s">
        <v>17</v>
      </c>
      <c r="E22" s="7" t="s">
        <v>24</v>
      </c>
      <c r="F22" s="7"/>
      <c r="G22" s="25">
        <v>2</v>
      </c>
      <c r="H22" s="8"/>
    </row>
    <row r="23" spans="1:8" ht="79.5" thickBot="1" x14ac:dyDescent="0.3">
      <c r="A23" s="9"/>
      <c r="B23" s="20" t="s">
        <v>27</v>
      </c>
      <c r="C23" s="7">
        <v>2</v>
      </c>
      <c r="D23" s="7" t="s">
        <v>17</v>
      </c>
      <c r="E23" s="7" t="s">
        <v>24</v>
      </c>
      <c r="F23" s="7"/>
      <c r="G23" s="25">
        <v>2</v>
      </c>
      <c r="H23" s="8"/>
    </row>
    <row r="24" spans="1:8" ht="111" thickBot="1" x14ac:dyDescent="0.3">
      <c r="A24" s="9"/>
      <c r="B24" s="20" t="s">
        <v>132</v>
      </c>
      <c r="C24" s="7">
        <v>2</v>
      </c>
      <c r="D24" s="7" t="s">
        <v>17</v>
      </c>
      <c r="E24" s="7" t="s">
        <v>24</v>
      </c>
      <c r="F24" s="7"/>
      <c r="G24" s="25">
        <v>0</v>
      </c>
      <c r="H24" s="8"/>
    </row>
    <row r="25" spans="1:8" ht="48" thickBot="1" x14ac:dyDescent="0.3">
      <c r="A25" s="9"/>
      <c r="B25" s="20" t="s">
        <v>133</v>
      </c>
      <c r="C25" s="7">
        <v>1</v>
      </c>
      <c r="D25" s="7" t="s">
        <v>17</v>
      </c>
      <c r="E25" s="7" t="s">
        <v>24</v>
      </c>
      <c r="F25" s="7"/>
      <c r="G25" s="25">
        <v>0</v>
      </c>
      <c r="H25" s="8"/>
    </row>
    <row r="26" spans="1:8" ht="32.25" thickBot="1" x14ac:dyDescent="0.3">
      <c r="A26" s="9"/>
      <c r="B26" s="20" t="s">
        <v>28</v>
      </c>
      <c r="C26" s="7">
        <v>0</v>
      </c>
      <c r="D26" s="7" t="s">
        <v>17</v>
      </c>
      <c r="E26" s="7" t="s">
        <v>24</v>
      </c>
      <c r="F26" s="7"/>
      <c r="G26" s="25">
        <v>0</v>
      </c>
      <c r="H26" s="8"/>
    </row>
    <row r="27" spans="1:8" ht="32.25" thickBot="1" x14ac:dyDescent="0.3">
      <c r="A27" s="9"/>
      <c r="B27" s="20" t="s">
        <v>29</v>
      </c>
      <c r="C27" s="7">
        <v>1</v>
      </c>
      <c r="D27" s="7" t="s">
        <v>17</v>
      </c>
      <c r="E27" s="7" t="s">
        <v>24</v>
      </c>
      <c r="F27" s="7"/>
      <c r="G27" s="25">
        <v>1</v>
      </c>
      <c r="H27" s="8"/>
    </row>
    <row r="28" spans="1:8" ht="48" thickBot="1" x14ac:dyDescent="0.3">
      <c r="A28" s="9"/>
      <c r="B28" s="20" t="s">
        <v>30</v>
      </c>
      <c r="C28" s="7">
        <v>2</v>
      </c>
      <c r="D28" s="7" t="s">
        <v>17</v>
      </c>
      <c r="E28" s="7" t="s">
        <v>24</v>
      </c>
      <c r="F28" s="7"/>
      <c r="G28" s="25">
        <v>0</v>
      </c>
      <c r="H28" s="8"/>
    </row>
    <row r="29" spans="1:8" ht="95.25" thickBot="1" x14ac:dyDescent="0.3">
      <c r="A29" s="6" t="s">
        <v>31</v>
      </c>
      <c r="B29" s="22" t="s">
        <v>32</v>
      </c>
      <c r="C29" s="13">
        <v>30</v>
      </c>
      <c r="D29" s="7" t="s">
        <v>125</v>
      </c>
      <c r="E29" s="11" t="s">
        <v>24</v>
      </c>
      <c r="F29" s="7">
        <f>G29*100/C29</f>
        <v>90</v>
      </c>
      <c r="G29" s="15">
        <f>SUM(G30:G32,G37)</f>
        <v>27</v>
      </c>
      <c r="H29" s="10"/>
    </row>
    <row r="30" spans="1:8" ht="16.5" thickBot="1" x14ac:dyDescent="0.3">
      <c r="A30" s="9" t="s">
        <v>33</v>
      </c>
      <c r="B30" s="20" t="s">
        <v>34</v>
      </c>
      <c r="C30" s="7">
        <v>3</v>
      </c>
      <c r="D30" s="7" t="s">
        <v>17</v>
      </c>
      <c r="E30" s="11" t="s">
        <v>17</v>
      </c>
      <c r="F30" s="7"/>
      <c r="G30" s="25">
        <v>3</v>
      </c>
      <c r="H30" s="10"/>
    </row>
    <row r="31" spans="1:8" ht="16.5" thickBot="1" x14ac:dyDescent="0.3">
      <c r="A31" s="9" t="s">
        <v>35</v>
      </c>
      <c r="B31" s="20" t="s">
        <v>36</v>
      </c>
      <c r="C31" s="7">
        <v>3</v>
      </c>
      <c r="D31" s="7" t="s">
        <v>17</v>
      </c>
      <c r="E31" s="11" t="s">
        <v>17</v>
      </c>
      <c r="F31" s="7"/>
      <c r="G31" s="25">
        <v>3</v>
      </c>
      <c r="H31" s="10"/>
    </row>
    <row r="32" spans="1:8" ht="16.5" thickBot="1" x14ac:dyDescent="0.3">
      <c r="A32" s="9" t="s">
        <v>37</v>
      </c>
      <c r="B32" s="20" t="s">
        <v>38</v>
      </c>
      <c r="C32" s="7">
        <v>12</v>
      </c>
      <c r="D32" s="7" t="s">
        <v>17</v>
      </c>
      <c r="E32" s="11" t="s">
        <v>17</v>
      </c>
      <c r="F32" s="7"/>
      <c r="G32" s="8">
        <f>SUM(G33:G36)</f>
        <v>9</v>
      </c>
      <c r="H32" s="10"/>
    </row>
    <row r="33" spans="1:8" ht="32.25" thickBot="1" x14ac:dyDescent="0.3">
      <c r="A33" s="9"/>
      <c r="B33" s="20" t="s">
        <v>39</v>
      </c>
      <c r="C33" s="7">
        <v>3</v>
      </c>
      <c r="D33" s="7" t="s">
        <v>17</v>
      </c>
      <c r="E33" s="11" t="s">
        <v>17</v>
      </c>
      <c r="F33" s="7"/>
      <c r="G33" s="25">
        <v>3</v>
      </c>
      <c r="H33" s="10"/>
    </row>
    <row r="34" spans="1:8" ht="16.5" thickBot="1" x14ac:dyDescent="0.3">
      <c r="A34" s="9"/>
      <c r="B34" s="20" t="s">
        <v>40</v>
      </c>
      <c r="C34" s="7">
        <v>3</v>
      </c>
      <c r="D34" s="7" t="s">
        <v>17</v>
      </c>
      <c r="E34" s="11" t="s">
        <v>17</v>
      </c>
      <c r="F34" s="7"/>
      <c r="G34" s="25">
        <v>3</v>
      </c>
      <c r="H34" s="10"/>
    </row>
    <row r="35" spans="1:8" ht="32.25" thickBot="1" x14ac:dyDescent="0.3">
      <c r="A35" s="9"/>
      <c r="B35" s="20" t="s">
        <v>41</v>
      </c>
      <c r="C35" s="7">
        <v>3</v>
      </c>
      <c r="D35" s="7" t="s">
        <v>17</v>
      </c>
      <c r="E35" s="11" t="s">
        <v>17</v>
      </c>
      <c r="F35" s="7"/>
      <c r="G35" s="25">
        <v>3</v>
      </c>
      <c r="H35" s="10"/>
    </row>
    <row r="36" spans="1:8" ht="16.5" thickBot="1" x14ac:dyDescent="0.3">
      <c r="A36" s="9"/>
      <c r="B36" s="20" t="s">
        <v>42</v>
      </c>
      <c r="C36" s="7">
        <v>3</v>
      </c>
      <c r="D36" s="7" t="s">
        <v>17</v>
      </c>
      <c r="E36" s="11" t="s">
        <v>17</v>
      </c>
      <c r="F36" s="7"/>
      <c r="G36" s="25">
        <v>0</v>
      </c>
      <c r="H36" s="10"/>
    </row>
    <row r="37" spans="1:8" ht="79.5" thickBot="1" x14ac:dyDescent="0.3">
      <c r="A37" s="9" t="s">
        <v>43</v>
      </c>
      <c r="B37" s="20" t="s">
        <v>44</v>
      </c>
      <c r="C37" s="7">
        <v>12</v>
      </c>
      <c r="D37" s="7" t="s">
        <v>17</v>
      </c>
      <c r="E37" s="11" t="s">
        <v>17</v>
      </c>
      <c r="F37" s="7"/>
      <c r="G37" s="25">
        <v>12</v>
      </c>
      <c r="H37" s="10"/>
    </row>
    <row r="38" spans="1:8" ht="158.25" thickBot="1" x14ac:dyDescent="0.3">
      <c r="A38" s="6" t="s">
        <v>45</v>
      </c>
      <c r="B38" s="22" t="s">
        <v>46</v>
      </c>
      <c r="C38" s="13">
        <v>40</v>
      </c>
      <c r="D38" s="7" t="s">
        <v>124</v>
      </c>
      <c r="E38" s="11" t="s">
        <v>123</v>
      </c>
      <c r="F38" s="7">
        <v>95.95</v>
      </c>
      <c r="G38" s="28">
        <f>F38*0.4</f>
        <v>38.380000000000003</v>
      </c>
      <c r="H38" s="10"/>
    </row>
    <row r="39" spans="1:8" ht="31.5" customHeight="1" thickBot="1" x14ac:dyDescent="0.3">
      <c r="A39" s="36" t="s">
        <v>47</v>
      </c>
      <c r="B39" s="37"/>
      <c r="C39" s="13">
        <v>100</v>
      </c>
      <c r="D39" s="7"/>
      <c r="E39" s="11"/>
      <c r="F39" s="7">
        <f>G39</f>
        <v>90.38</v>
      </c>
      <c r="G39" s="27">
        <f>SUM(G38,G29,G8)</f>
        <v>90.38</v>
      </c>
      <c r="H39" s="10"/>
    </row>
    <row r="40" spans="1:8" ht="16.5" thickBot="1" x14ac:dyDescent="0.3">
      <c r="A40" s="9" t="s">
        <v>48</v>
      </c>
      <c r="B40" s="33" t="s">
        <v>49</v>
      </c>
      <c r="C40" s="34"/>
      <c r="D40" s="34"/>
      <c r="E40" s="34"/>
      <c r="F40" s="34"/>
      <c r="G40" s="34"/>
      <c r="H40" s="35"/>
    </row>
    <row r="41" spans="1:8" ht="142.5" thickBot="1" x14ac:dyDescent="0.3">
      <c r="A41" s="14" t="s">
        <v>50</v>
      </c>
      <c r="B41" s="22" t="s">
        <v>51</v>
      </c>
      <c r="C41" s="15">
        <v>50</v>
      </c>
      <c r="D41" s="8" t="s">
        <v>52</v>
      </c>
      <c r="E41" s="8" t="s">
        <v>53</v>
      </c>
      <c r="F41" s="15">
        <f>G41*100/C41</f>
        <v>98</v>
      </c>
      <c r="G41" s="15">
        <f>SUM(G42:G47)</f>
        <v>49</v>
      </c>
      <c r="H41" s="12"/>
    </row>
    <row r="42" spans="1:8" ht="32.25" thickBot="1" x14ac:dyDescent="0.3">
      <c r="A42" s="5" t="s">
        <v>54</v>
      </c>
      <c r="B42" s="20" t="s">
        <v>55</v>
      </c>
      <c r="C42" s="8" t="s">
        <v>56</v>
      </c>
      <c r="D42" s="7" t="s">
        <v>17</v>
      </c>
      <c r="E42" s="7" t="s">
        <v>17</v>
      </c>
      <c r="F42" s="7"/>
      <c r="G42" s="25">
        <v>8</v>
      </c>
      <c r="H42" s="10"/>
    </row>
    <row r="43" spans="1:8" ht="32.25" thickBot="1" x14ac:dyDescent="0.3">
      <c r="A43" s="5" t="s">
        <v>57</v>
      </c>
      <c r="B43" s="20" t="s">
        <v>58</v>
      </c>
      <c r="C43" s="8" t="s">
        <v>56</v>
      </c>
      <c r="D43" s="7" t="s">
        <v>17</v>
      </c>
      <c r="E43" s="7" t="s">
        <v>17</v>
      </c>
      <c r="F43" s="7"/>
      <c r="G43" s="25">
        <v>8</v>
      </c>
      <c r="H43" s="10"/>
    </row>
    <row r="44" spans="1:8" ht="16.5" thickBot="1" x14ac:dyDescent="0.3">
      <c r="A44" s="5" t="s">
        <v>59</v>
      </c>
      <c r="B44" s="20" t="s">
        <v>60</v>
      </c>
      <c r="C44" s="8" t="s">
        <v>56</v>
      </c>
      <c r="D44" s="7" t="s">
        <v>17</v>
      </c>
      <c r="E44" s="7" t="s">
        <v>17</v>
      </c>
      <c r="F44" s="7"/>
      <c r="G44" s="25">
        <v>8</v>
      </c>
      <c r="H44" s="10"/>
    </row>
    <row r="45" spans="1:8" ht="63.75" thickBot="1" x14ac:dyDescent="0.3">
      <c r="A45" s="5" t="s">
        <v>61</v>
      </c>
      <c r="B45" s="20" t="s">
        <v>62</v>
      </c>
      <c r="C45" s="8" t="s">
        <v>63</v>
      </c>
      <c r="D45" s="7" t="s">
        <v>17</v>
      </c>
      <c r="E45" s="7" t="s">
        <v>17</v>
      </c>
      <c r="F45" s="7"/>
      <c r="G45" s="25">
        <v>8</v>
      </c>
      <c r="H45" s="10"/>
    </row>
    <row r="46" spans="1:8" ht="32.25" thickBot="1" x14ac:dyDescent="0.3">
      <c r="A46" s="5" t="s">
        <v>64</v>
      </c>
      <c r="B46" s="20" t="s">
        <v>65</v>
      </c>
      <c r="C46" s="8" t="s">
        <v>56</v>
      </c>
      <c r="D46" s="7" t="s">
        <v>17</v>
      </c>
      <c r="E46" s="7" t="s">
        <v>17</v>
      </c>
      <c r="F46" s="7"/>
      <c r="G46" s="25">
        <v>8</v>
      </c>
      <c r="H46" s="10"/>
    </row>
    <row r="47" spans="1:8" ht="95.25" thickBot="1" x14ac:dyDescent="0.3">
      <c r="A47" s="5" t="s">
        <v>66</v>
      </c>
      <c r="B47" s="20" t="s">
        <v>67</v>
      </c>
      <c r="C47" s="8" t="s">
        <v>63</v>
      </c>
      <c r="D47" s="7" t="s">
        <v>17</v>
      </c>
      <c r="E47" s="7" t="s">
        <v>17</v>
      </c>
      <c r="F47" s="7"/>
      <c r="G47" s="25">
        <v>9</v>
      </c>
      <c r="H47" s="10"/>
    </row>
    <row r="48" spans="1:8" ht="142.5" thickBot="1" x14ac:dyDescent="0.3">
      <c r="A48" s="14" t="s">
        <v>68</v>
      </c>
      <c r="B48" s="22" t="s">
        <v>69</v>
      </c>
      <c r="C48" s="8">
        <v>50</v>
      </c>
      <c r="D48" s="8" t="s">
        <v>52</v>
      </c>
      <c r="E48" s="8" t="s">
        <v>70</v>
      </c>
      <c r="F48" s="8">
        <v>87.7</v>
      </c>
      <c r="G48" s="28">
        <f>F48*0.5</f>
        <v>43.85</v>
      </c>
      <c r="H48" s="10"/>
    </row>
    <row r="49" spans="1:8" ht="31.5" customHeight="1" thickBot="1" x14ac:dyDescent="0.3">
      <c r="A49" s="36" t="s">
        <v>71</v>
      </c>
      <c r="B49" s="37"/>
      <c r="C49" s="13">
        <v>100</v>
      </c>
      <c r="D49" s="7"/>
      <c r="E49" s="11"/>
      <c r="F49" s="7">
        <f>G49</f>
        <v>92.85</v>
      </c>
      <c r="G49" s="26">
        <f>SUM(G48,G41)</f>
        <v>92.85</v>
      </c>
      <c r="H49" s="10"/>
    </row>
    <row r="50" spans="1:8" ht="16.5" thickBot="1" x14ac:dyDescent="0.3">
      <c r="A50" s="6"/>
      <c r="B50" s="33" t="s">
        <v>72</v>
      </c>
      <c r="C50" s="34"/>
      <c r="D50" s="34"/>
      <c r="E50" s="34"/>
      <c r="F50" s="34"/>
      <c r="G50" s="34"/>
      <c r="H50" s="35"/>
    </row>
    <row r="51" spans="1:8" ht="111" thickBot="1" x14ac:dyDescent="0.3">
      <c r="A51" s="14" t="s">
        <v>73</v>
      </c>
      <c r="B51" s="23" t="s">
        <v>74</v>
      </c>
      <c r="C51" s="8">
        <v>30</v>
      </c>
      <c r="D51" s="8" t="s">
        <v>125</v>
      </c>
      <c r="E51" s="8" t="s">
        <v>15</v>
      </c>
      <c r="F51" s="8">
        <f>G51*100/C51</f>
        <v>40</v>
      </c>
      <c r="G51" s="15">
        <f>SUM(G52:G56)</f>
        <v>12</v>
      </c>
      <c r="H51" s="10"/>
    </row>
    <row r="52" spans="1:8" ht="32.25" thickBot="1" x14ac:dyDescent="0.3">
      <c r="A52" s="5" t="s">
        <v>75</v>
      </c>
      <c r="B52" s="24" t="s">
        <v>76</v>
      </c>
      <c r="C52" s="8" t="s">
        <v>77</v>
      </c>
      <c r="D52" s="7" t="s">
        <v>17</v>
      </c>
      <c r="E52" s="7" t="s">
        <v>17</v>
      </c>
      <c r="F52" s="7"/>
      <c r="G52" s="25">
        <v>6</v>
      </c>
      <c r="H52" s="10"/>
    </row>
    <row r="53" spans="1:8" ht="32.25" thickBot="1" x14ac:dyDescent="0.3">
      <c r="A53" s="5" t="s">
        <v>78</v>
      </c>
      <c r="B53" s="24" t="s">
        <v>79</v>
      </c>
      <c r="C53" s="8" t="s">
        <v>77</v>
      </c>
      <c r="D53" s="7" t="s">
        <v>17</v>
      </c>
      <c r="E53" s="7" t="s">
        <v>17</v>
      </c>
      <c r="F53" s="7"/>
      <c r="G53" s="25">
        <v>0</v>
      </c>
      <c r="H53" s="10"/>
    </row>
    <row r="54" spans="1:8" ht="48" thickBot="1" x14ac:dyDescent="0.3">
      <c r="A54" s="5" t="s">
        <v>80</v>
      </c>
      <c r="B54" s="24" t="s">
        <v>81</v>
      </c>
      <c r="C54" s="8" t="s">
        <v>77</v>
      </c>
      <c r="D54" s="7" t="s">
        <v>17</v>
      </c>
      <c r="E54" s="7" t="s">
        <v>82</v>
      </c>
      <c r="F54" s="7"/>
      <c r="G54" s="25">
        <v>0</v>
      </c>
      <c r="H54" s="10"/>
    </row>
    <row r="55" spans="1:8" ht="16.5" thickBot="1" x14ac:dyDescent="0.3">
      <c r="A55" s="5" t="s">
        <v>83</v>
      </c>
      <c r="B55" s="24" t="s">
        <v>84</v>
      </c>
      <c r="C55" s="8" t="s">
        <v>77</v>
      </c>
      <c r="D55" s="7" t="s">
        <v>17</v>
      </c>
      <c r="E55" s="7" t="s">
        <v>17</v>
      </c>
      <c r="F55" s="7"/>
      <c r="G55" s="25">
        <v>0</v>
      </c>
      <c r="H55" s="10"/>
    </row>
    <row r="56" spans="1:8" ht="48" thickBot="1" x14ac:dyDescent="0.3">
      <c r="A56" s="5" t="s">
        <v>85</v>
      </c>
      <c r="B56" s="24" t="s">
        <v>86</v>
      </c>
      <c r="C56" s="8">
        <v>6</v>
      </c>
      <c r="D56" s="7" t="s">
        <v>17</v>
      </c>
      <c r="E56" s="7" t="s">
        <v>17</v>
      </c>
      <c r="F56" s="7"/>
      <c r="G56" s="25">
        <v>6</v>
      </c>
      <c r="H56" s="10"/>
    </row>
    <row r="57" spans="1:8" ht="111" thickBot="1" x14ac:dyDescent="0.3">
      <c r="A57" s="16" t="s">
        <v>122</v>
      </c>
      <c r="B57" s="23" t="s">
        <v>87</v>
      </c>
      <c r="C57" s="15">
        <v>40</v>
      </c>
      <c r="D57" s="8" t="s">
        <v>125</v>
      </c>
      <c r="E57" s="8" t="s">
        <v>15</v>
      </c>
      <c r="F57" s="8">
        <f>G57*100/C57</f>
        <v>50</v>
      </c>
      <c r="G57" s="15">
        <f>SUM(G58:G63)</f>
        <v>20</v>
      </c>
      <c r="H57" s="10"/>
    </row>
    <row r="58" spans="1:8" ht="48" thickBot="1" x14ac:dyDescent="0.3">
      <c r="A58" s="5" t="s">
        <v>88</v>
      </c>
      <c r="B58" s="24" t="s">
        <v>89</v>
      </c>
      <c r="C58" s="8" t="s">
        <v>90</v>
      </c>
      <c r="D58" s="7" t="s">
        <v>17</v>
      </c>
      <c r="E58" s="7" t="s">
        <v>17</v>
      </c>
      <c r="F58" s="7"/>
      <c r="G58" s="25">
        <v>0</v>
      </c>
      <c r="H58" s="10"/>
    </row>
    <row r="59" spans="1:8" ht="63.75" thickBot="1" x14ac:dyDescent="0.3">
      <c r="A59" s="5" t="s">
        <v>91</v>
      </c>
      <c r="B59" s="24" t="s">
        <v>92</v>
      </c>
      <c r="C59" s="8" t="s">
        <v>90</v>
      </c>
      <c r="D59" s="7" t="s">
        <v>17</v>
      </c>
      <c r="E59" s="7" t="s">
        <v>17</v>
      </c>
      <c r="F59" s="7"/>
      <c r="G59" s="25">
        <v>0</v>
      </c>
      <c r="H59" s="10"/>
    </row>
    <row r="60" spans="1:8" ht="63.75" thickBot="1" x14ac:dyDescent="0.3">
      <c r="A60" s="5" t="s">
        <v>93</v>
      </c>
      <c r="B60" s="24" t="s">
        <v>94</v>
      </c>
      <c r="C60" s="8" t="s">
        <v>77</v>
      </c>
      <c r="D60" s="7" t="s">
        <v>17</v>
      </c>
      <c r="E60" s="7" t="s">
        <v>17</v>
      </c>
      <c r="F60" s="7"/>
      <c r="G60" s="25">
        <v>0</v>
      </c>
      <c r="H60" s="10"/>
    </row>
    <row r="61" spans="1:8" ht="63.75" thickBot="1" x14ac:dyDescent="0.3">
      <c r="A61" s="5" t="s">
        <v>95</v>
      </c>
      <c r="B61" s="24" t="s">
        <v>96</v>
      </c>
      <c r="C61" s="8" t="s">
        <v>77</v>
      </c>
      <c r="D61" s="7" t="s">
        <v>17</v>
      </c>
      <c r="E61" s="7" t="s">
        <v>17</v>
      </c>
      <c r="F61" s="7"/>
      <c r="G61" s="25">
        <v>6</v>
      </c>
      <c r="H61" s="10"/>
    </row>
    <row r="62" spans="1:8" ht="95.25" thickBot="1" x14ac:dyDescent="0.3">
      <c r="A62" s="5" t="s">
        <v>97</v>
      </c>
      <c r="B62" s="24" t="s">
        <v>98</v>
      </c>
      <c r="C62" s="8" t="s">
        <v>90</v>
      </c>
      <c r="D62" s="7" t="s">
        <v>17</v>
      </c>
      <c r="E62" s="7" t="s">
        <v>17</v>
      </c>
      <c r="F62" s="7"/>
      <c r="G62" s="25">
        <v>7</v>
      </c>
      <c r="H62" s="10"/>
    </row>
    <row r="63" spans="1:8" ht="48" thickBot="1" x14ac:dyDescent="0.3">
      <c r="A63" s="5" t="s">
        <v>99</v>
      </c>
      <c r="B63" s="24" t="s">
        <v>100</v>
      </c>
      <c r="C63" s="8">
        <v>7</v>
      </c>
      <c r="D63" s="7" t="s">
        <v>17</v>
      </c>
      <c r="E63" s="7" t="s">
        <v>17</v>
      </c>
      <c r="F63" s="7"/>
      <c r="G63" s="25">
        <v>7</v>
      </c>
      <c r="H63" s="10"/>
    </row>
    <row r="64" spans="1:8" ht="79.5" thickBot="1" x14ac:dyDescent="0.3">
      <c r="A64" s="14" t="s">
        <v>101</v>
      </c>
      <c r="B64" s="23" t="s">
        <v>102</v>
      </c>
      <c r="C64" s="15">
        <v>30</v>
      </c>
      <c r="D64" s="8" t="s">
        <v>125</v>
      </c>
      <c r="E64" s="8" t="s">
        <v>103</v>
      </c>
      <c r="F64" s="8">
        <v>82</v>
      </c>
      <c r="G64" s="28">
        <f>F64*0.3</f>
        <v>24.599999999999998</v>
      </c>
      <c r="H64" s="10"/>
    </row>
    <row r="65" spans="1:8" ht="31.5" customHeight="1" thickBot="1" x14ac:dyDescent="0.3">
      <c r="A65" s="36" t="s">
        <v>104</v>
      </c>
      <c r="B65" s="37"/>
      <c r="C65" s="13">
        <v>100</v>
      </c>
      <c r="D65" s="7"/>
      <c r="E65" s="7"/>
      <c r="F65" s="7">
        <f>G65</f>
        <v>56.599999999999994</v>
      </c>
      <c r="G65" s="26">
        <f>SUM(G64,G57,G51)</f>
        <v>56.599999999999994</v>
      </c>
      <c r="H65" s="10"/>
    </row>
    <row r="66" spans="1:8" ht="31.5" customHeight="1" thickBot="1" x14ac:dyDescent="0.3">
      <c r="A66" s="6">
        <v>4</v>
      </c>
      <c r="B66" s="33" t="s">
        <v>105</v>
      </c>
      <c r="C66" s="34"/>
      <c r="D66" s="34"/>
      <c r="E66" s="34"/>
      <c r="F66" s="34"/>
      <c r="G66" s="34"/>
      <c r="H66" s="35"/>
    </row>
    <row r="67" spans="1:8" ht="174" thickBot="1" x14ac:dyDescent="0.3">
      <c r="A67" s="9" t="s">
        <v>106</v>
      </c>
      <c r="B67" s="24" t="s">
        <v>107</v>
      </c>
      <c r="C67" s="7">
        <v>40</v>
      </c>
      <c r="D67" s="8" t="s">
        <v>52</v>
      </c>
      <c r="E67" s="8" t="s">
        <v>103</v>
      </c>
      <c r="F67" s="8">
        <v>97.5</v>
      </c>
      <c r="G67" s="28">
        <f>F67*C67/100</f>
        <v>39</v>
      </c>
      <c r="H67" s="8"/>
    </row>
    <row r="68" spans="1:8" ht="142.5" thickBot="1" x14ac:dyDescent="0.3">
      <c r="A68" s="9" t="s">
        <v>108</v>
      </c>
      <c r="B68" s="24" t="s">
        <v>109</v>
      </c>
      <c r="C68" s="7">
        <v>40</v>
      </c>
      <c r="D68" s="8" t="s">
        <v>52</v>
      </c>
      <c r="E68" s="8" t="s">
        <v>103</v>
      </c>
      <c r="F68" s="8">
        <v>97.4</v>
      </c>
      <c r="G68" s="28">
        <f t="shared" ref="G68:G69" si="0">F68*C68/100</f>
        <v>38.96</v>
      </c>
      <c r="H68" s="10"/>
    </row>
    <row r="69" spans="1:8" ht="237" thickBot="1" x14ac:dyDescent="0.3">
      <c r="A69" s="9" t="s">
        <v>110</v>
      </c>
      <c r="B69" s="24" t="s">
        <v>111</v>
      </c>
      <c r="C69" s="7">
        <v>20</v>
      </c>
      <c r="D69" s="8" t="s">
        <v>52</v>
      </c>
      <c r="E69" s="8" t="s">
        <v>103</v>
      </c>
      <c r="F69" s="8">
        <v>98.6</v>
      </c>
      <c r="G69" s="28">
        <f t="shared" si="0"/>
        <v>19.72</v>
      </c>
      <c r="H69" s="10"/>
    </row>
    <row r="70" spans="1:8" ht="31.5" customHeight="1" thickBot="1" x14ac:dyDescent="0.3">
      <c r="A70" s="36" t="s">
        <v>112</v>
      </c>
      <c r="B70" s="37"/>
      <c r="C70" s="13">
        <v>100</v>
      </c>
      <c r="D70" s="7"/>
      <c r="E70" s="7"/>
      <c r="F70" s="7"/>
      <c r="G70" s="26">
        <f>SUM(G67:G69)</f>
        <v>97.68</v>
      </c>
      <c r="H70" s="10"/>
    </row>
    <row r="71" spans="1:8" ht="16.5" thickBot="1" x14ac:dyDescent="0.3">
      <c r="A71" s="6">
        <v>5</v>
      </c>
      <c r="B71" s="33" t="s">
        <v>113</v>
      </c>
      <c r="C71" s="34"/>
      <c r="D71" s="34"/>
      <c r="E71" s="34"/>
      <c r="F71" s="34"/>
      <c r="G71" s="34"/>
      <c r="H71" s="35"/>
    </row>
    <row r="72" spans="1:8" ht="142.5" thickBot="1" x14ac:dyDescent="0.3">
      <c r="A72" s="5" t="s">
        <v>114</v>
      </c>
      <c r="B72" s="24" t="s">
        <v>115</v>
      </c>
      <c r="C72" s="8">
        <v>30</v>
      </c>
      <c r="D72" s="8" t="s">
        <v>52</v>
      </c>
      <c r="E72" s="8" t="s">
        <v>103</v>
      </c>
      <c r="F72" s="8">
        <v>97.3</v>
      </c>
      <c r="G72" s="28">
        <f>F72*C72/100</f>
        <v>29.19</v>
      </c>
      <c r="H72" s="10"/>
    </row>
    <row r="73" spans="1:8" ht="142.5" thickBot="1" x14ac:dyDescent="0.3">
      <c r="A73" s="5" t="s">
        <v>116</v>
      </c>
      <c r="B73" s="24" t="s">
        <v>117</v>
      </c>
      <c r="C73" s="8">
        <v>20</v>
      </c>
      <c r="D73" s="8" t="s">
        <v>52</v>
      </c>
      <c r="E73" s="8" t="s">
        <v>103</v>
      </c>
      <c r="F73" s="8">
        <v>96.7</v>
      </c>
      <c r="G73" s="28">
        <f t="shared" ref="G73:G74" si="1">F73*C73/100</f>
        <v>19.34</v>
      </c>
      <c r="H73" s="10"/>
    </row>
    <row r="74" spans="1:8" ht="142.5" thickBot="1" x14ac:dyDescent="0.3">
      <c r="A74" s="5" t="s">
        <v>118</v>
      </c>
      <c r="B74" s="24" t="s">
        <v>119</v>
      </c>
      <c r="C74" s="8">
        <v>50</v>
      </c>
      <c r="D74" s="8" t="s">
        <v>52</v>
      </c>
      <c r="E74" s="8" t="s">
        <v>103</v>
      </c>
      <c r="F74" s="8">
        <v>98.6</v>
      </c>
      <c r="G74" s="28">
        <f t="shared" si="1"/>
        <v>49.3</v>
      </c>
      <c r="H74" s="10"/>
    </row>
    <row r="75" spans="1:8" ht="31.5" customHeight="1" thickBot="1" x14ac:dyDescent="0.3">
      <c r="A75" s="36" t="s">
        <v>120</v>
      </c>
      <c r="B75" s="37"/>
      <c r="C75" s="13">
        <v>100</v>
      </c>
      <c r="D75" s="7"/>
      <c r="E75" s="7"/>
      <c r="F75" s="7">
        <f>G75</f>
        <v>97.83</v>
      </c>
      <c r="G75" s="26">
        <f>SUM(G72:G74)</f>
        <v>97.83</v>
      </c>
      <c r="H75" s="10"/>
    </row>
    <row r="76" spans="1:8" ht="21" thickBot="1" x14ac:dyDescent="0.3">
      <c r="A76" s="33" t="s">
        <v>121</v>
      </c>
      <c r="B76" s="34"/>
      <c r="C76" s="34"/>
      <c r="D76" s="35"/>
      <c r="E76" s="38">
        <f>SUM(G75,G70,G65,G49,G39)/5</f>
        <v>87.067999999999998</v>
      </c>
      <c r="F76" s="39"/>
      <c r="G76" s="39"/>
      <c r="H76" s="40"/>
    </row>
    <row r="77" spans="1:8" ht="15.75" x14ac:dyDescent="0.25">
      <c r="A77" s="1"/>
    </row>
  </sheetData>
  <sheetProtection selectLockedCells="1"/>
  <mergeCells count="16">
    <mergeCell ref="A70:B70"/>
    <mergeCell ref="B71:H71"/>
    <mergeCell ref="A75:B75"/>
    <mergeCell ref="A76:D76"/>
    <mergeCell ref="E76:H76"/>
    <mergeCell ref="A1:H1"/>
    <mergeCell ref="A2:H2"/>
    <mergeCell ref="A3:H3"/>
    <mergeCell ref="A4:H4"/>
    <mergeCell ref="B66:H66"/>
    <mergeCell ref="B7:H7"/>
    <mergeCell ref="A39:B39"/>
    <mergeCell ref="B40:H40"/>
    <mergeCell ref="A49:B49"/>
    <mergeCell ref="B50:H50"/>
    <mergeCell ref="A65:B65"/>
  </mergeCells>
  <pageMargins left="0.43307086614173229" right="0.43307086614173229" top="0.35433070866141736" bottom="0.35433070866141736" header="0.31496062992125984" footer="0.31496062992125984"/>
  <pageSetup paperSize="9" scale="98" fitToHeight="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Dmitriy</dc:creator>
  <cp:lastModifiedBy>user</cp:lastModifiedBy>
  <cp:lastPrinted>2019-09-07T07:44:35Z</cp:lastPrinted>
  <dcterms:created xsi:type="dcterms:W3CDTF">2018-10-12T07:58:12Z</dcterms:created>
  <dcterms:modified xsi:type="dcterms:W3CDTF">2019-11-30T13:50:12Z</dcterms:modified>
</cp:coreProperties>
</file>